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065"/>
  </bookViews>
  <sheets>
    <sheet name="MAMANTEL" sheetId="43" r:id="rId1"/>
  </sheets>
  <definedNames>
    <definedName name="_xlnm.Print_Area" localSheetId="0">MAMANTEL!$A$1:$S$36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43" l="1"/>
  <c r="K24" i="43"/>
  <c r="K23" i="43" l="1"/>
  <c r="K22" i="43"/>
  <c r="L13" i="43"/>
  <c r="J13" i="43"/>
  <c r="L12" i="43"/>
  <c r="J12" i="43"/>
  <c r="N13" i="43" l="1"/>
  <c r="K26" i="43"/>
  <c r="L14" i="43"/>
  <c r="J14" i="43"/>
  <c r="M13" i="43"/>
  <c r="N12" i="43"/>
  <c r="K13" i="43"/>
  <c r="L23" i="43" l="1"/>
  <c r="L24" i="43"/>
  <c r="L25" i="43"/>
  <c r="L26" i="43"/>
  <c r="L22" i="43"/>
  <c r="K12" i="43"/>
  <c r="N14" i="43"/>
  <c r="M12" i="43"/>
  <c r="K14" i="43" l="1"/>
  <c r="M14" i="43"/>
</calcChain>
</file>

<file path=xl/sharedStrings.xml><?xml version="1.0" encoding="utf-8"?>
<sst xmlns="http://schemas.openxmlformats.org/spreadsheetml/2006/main" count="88" uniqueCount="46">
  <si>
    <t>INSTITUTO ELECTORAL DEL ESTADO DE CAMPECHE</t>
  </si>
  <si>
    <t>MORENA</t>
  </si>
  <si>
    <t>PAN</t>
  </si>
  <si>
    <t>PRI</t>
  </si>
  <si>
    <t>PROPIETARIO</t>
  </si>
  <si>
    <t>SUPLENTE</t>
  </si>
  <si>
    <t>H</t>
  </si>
  <si>
    <t>M</t>
  </si>
  <si>
    <t>SEXO</t>
  </si>
  <si>
    <t>NOMBRE COMPLETO</t>
  </si>
  <si>
    <t>PRINCIPIO DE MAYORÍA RELATIVA</t>
  </si>
  <si>
    <t>PRINCIPIO DE REPRESENTACIÓN PROPORCIONAL</t>
  </si>
  <si>
    <t>PARTIDO</t>
  </si>
  <si>
    <t>PERTENECE A</t>
  </si>
  <si>
    <t>PRINCIPIO</t>
  </si>
  <si>
    <t>HOMBRES</t>
  </si>
  <si>
    <t>MUJERES</t>
  </si>
  <si>
    <t>TOTAL</t>
  </si>
  <si>
    <t>MR</t>
  </si>
  <si>
    <t>RP</t>
  </si>
  <si>
    <t>Nota: Solamente quienes están ejerciendo el cargo</t>
  </si>
  <si>
    <t>PARTIDO POLÍTICO</t>
  </si>
  <si>
    <t>INTEGRACIÓN POR GÉNERO</t>
  </si>
  <si>
    <t>INTEGRACIÓN POR PARTIDO POLÍTICO</t>
  </si>
  <si>
    <t>CARGO</t>
  </si>
  <si>
    <t>PRESIDENTE/A</t>
  </si>
  <si>
    <t xml:space="preserve">REGIDOR/A   </t>
  </si>
  <si>
    <t xml:space="preserve">SÍNDICO/A   </t>
  </si>
  <si>
    <t>VALOR</t>
  </si>
  <si>
    <t>%</t>
  </si>
  <si>
    <t>PRD</t>
  </si>
  <si>
    <t>JUNTA MUNICIPAL DE MAMANTEL</t>
  </si>
  <si>
    <t>PROCESO ELECTORAL ESTATAL ORDINARIO 2021</t>
  </si>
  <si>
    <t>VAXCAMPECHE</t>
  </si>
  <si>
    <t>GUADALUPE JANETH IZQUIERDO MORALES</t>
  </si>
  <si>
    <t>JOSE RAMON ESTRELLA MANGAS</t>
  </si>
  <si>
    <t>ZOILA VICTORIA MAGAÑA GUZMAN</t>
  </si>
  <si>
    <t>LUCIO GUADALUPE VILLEGAS HERNANDEZ</t>
  </si>
  <si>
    <t>LEONOR ZAMUDIO CRUZ</t>
  </si>
  <si>
    <t>VERONICA AGUILAR GUZMAN</t>
  </si>
  <si>
    <t>MARIA ELENA CABALLERO BUENFIL</t>
  </si>
  <si>
    <t>ONORIA DIAZ HERNANDEZ</t>
  </si>
  <si>
    <t>PABLO JESUS GUZMAN VALLEJOS</t>
  </si>
  <si>
    <t>LUISA RAYA LAZARO</t>
  </si>
  <si>
    <t>MARIA DEL PILAR RENDON VILLANUEVA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</si>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</sst>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%"/>
  </numFmts>
  <fonts count="16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/>
    <xf numFmtId="0" fontId="5" fillId="0" borderId="3" xfId="0" applyFont="1" applyBorder="1" applyAlignment="1"/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0000"/>
      <color rgb="FF336600"/>
      <color rgb="FFFF6600"/>
      <color rgb="FF009900"/>
      <color rgb="FF663300"/>
      <color rgb="FF009999"/>
      <color rgb="FFFF5050"/>
      <color rgb="FF99CC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A13A-4EC0-8B0A-E8E1C6A7F67A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13A-4EC0-8B0A-E8E1C6A7F67A}"/>
              </c:ext>
            </c:extLst>
          </c:dPt>
          <c:dLbls>
            <c:dLbl>
              <c:idx val="0"/>
              <c:layout>
                <c:manualLayout>
                  <c:x val="-0.20045789457040761"/>
                  <c:y val="7.054374545676502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13A-4EC0-8B0A-E8E1C6A7F67A}"/>
                </c:ext>
              </c:extLst>
            </c:dLbl>
            <c:dLbl>
              <c:idx val="1"/>
              <c:layout>
                <c:manualLayout>
                  <c:x val="0.18781171931821775"/>
                  <c:y val="-0.10820529040635254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13A-4EC0-8B0A-E8E1C6A7F6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(MAMANTEL!$K$9,MAMANTEL!$M$9)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(MAMANTEL!$K$14,MAMANTEL!$M$14)</c:f>
              <c:numCache>
                <c:formatCode>0.0000%</c:formatCode>
                <c:ptCount val="2"/>
                <c:pt idx="0">
                  <c:v>0.33333333333333331</c:v>
                </c:pt>
                <c:pt idx="1">
                  <c:v>0.66666666666666663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13A-4EC0-8B0A-E8E1C6A7F6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explosion val="2"/>
            <c:spPr>
              <a:solidFill>
                <a:srgbClr val="0070C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A55C-4781-AA43-158A3108AD61}"/>
              </c:ext>
            </c:extLst>
          </c:dPt>
          <c:dPt>
            <c:idx val="1"/>
            <c:bubble3D val="0"/>
            <c:explosion val="8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55C-4781-AA43-158A3108AD61}"/>
              </c:ext>
            </c:extLst>
          </c:dPt>
          <c:dPt>
            <c:idx val="2"/>
            <c:bubble3D val="0"/>
            <c:explosion val="6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FC86-4908-A4B5-E574BB86214D}"/>
              </c:ext>
            </c:extLst>
          </c:dPt>
          <c:dPt>
            <c:idx val="3"/>
            <c:bubble3D val="0"/>
            <c:explosion val="10"/>
            <c:spPr>
              <a:solidFill>
                <a:srgbClr val="8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C86-4908-A4B5-E574BB86214D}"/>
              </c:ext>
            </c:extLst>
          </c:dPt>
          <c:dLbls>
            <c:dLbl>
              <c:idx val="0"/>
              <c:layout>
                <c:manualLayout>
                  <c:x val="-3.0682427014783641E-2"/>
                  <c:y val="-0.27256930848820327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55C-4781-AA43-158A3108AD61}"/>
                </c:ext>
              </c:extLst>
            </c:dLbl>
            <c:dLbl>
              <c:idx val="1"/>
              <c:layout>
                <c:manualLayout>
                  <c:x val="-9.4396061938040912E-2"/>
                  <c:y val="-5.1734800273253494E-2"/>
                </c:manualLayout>
              </c:layout>
              <c:spPr>
                <a:solidFill>
                  <a:srgbClr val="FF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55C-4781-AA43-158A3108AD61}"/>
                </c:ext>
              </c:extLst>
            </c:dLbl>
            <c:dLbl>
              <c:idx val="2"/>
              <c:layout>
                <c:manualLayout>
                  <c:x val="-2.9665631584784302E-2"/>
                  <c:y val="-0.11417335892909365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C86-4908-A4B5-E574BB86214D}"/>
                </c:ext>
              </c:extLst>
            </c:dLbl>
            <c:dLbl>
              <c:idx val="3"/>
              <c:layout>
                <c:manualLayout>
                  <c:x val="-0.18151173343705432"/>
                  <c:y val="-3.9053628934681038E-4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MORENA</a:t>
                    </a:r>
                    <a:r>
                      <a:rPr lang="en-US" baseline="0">
                        <a:solidFill>
                          <a:schemeClr val="bg1"/>
                        </a:solidFill>
                      </a:rPr>
                      <a:t>
16.6667%</a:t>
                    </a:r>
                  </a:p>
                </c:rich>
              </c:tx>
              <c:spPr>
                <a:solidFill>
                  <a:srgbClr val="80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231686762608583"/>
                      <c:h val="0.1312056737588652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C86-4908-A4B5-E574BB8621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MAMANTEL!$I$22:$I$25</c:f>
              <c:strCache>
                <c:ptCount val="4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  <c:pt idx="3">
                  <c:v>MORENA</c:v>
                </c:pt>
              </c:strCache>
            </c:strRef>
          </c:cat>
          <c:val>
            <c:numRef>
              <c:f>MAMANTEL!$L$22:$L$25</c:f>
              <c:numCache>
                <c:formatCode>0.0000%</c:formatCode>
                <c:ptCount val="4"/>
                <c:pt idx="0">
                  <c:v>0.5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0.16666666666666666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5C-4781-AA43-158A3108AD6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chart" Target="../charts/chart1.xml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2</xdr:row>
      <xdr:rowOff>194328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2</xdr:row>
      <xdr:rowOff>180993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12851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16</xdr:row>
      <xdr:rowOff>1911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16</xdr:row>
      <xdr:rowOff>20960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19</xdr:row>
      <xdr:rowOff>47624</xdr:rowOff>
    </xdr:from>
    <xdr:to>
      <xdr:col>19</xdr:col>
      <xdr:colOff>320040</xdr:colOff>
      <xdr:row>36</xdr:row>
      <xdr:rowOff>22860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342900</xdr:colOff>
      <xdr:row>8</xdr:row>
      <xdr:rowOff>30480</xdr:rowOff>
    </xdr:from>
    <xdr:to>
      <xdr:col>0</xdr:col>
      <xdr:colOff>1104900</xdr:colOff>
      <xdr:row>9</xdr:row>
      <xdr:rowOff>160023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xmlns="" id="{DBE6D79C-2BFA-436A-8FC9-72825A2D98EE}"/>
            </a:ext>
          </a:extLst>
        </xdr:cNvPr>
        <xdr:cNvGrpSpPr/>
      </xdr:nvGrpSpPr>
      <xdr:grpSpPr>
        <a:xfrm>
          <a:off x="342900" y="1404085"/>
          <a:ext cx="762000" cy="310017"/>
          <a:chOff x="1645920" y="775547"/>
          <a:chExt cx="1317413" cy="464823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xmlns="" id="{33A73E74-BB82-463A-B362-AB9B0152B026}"/>
              </a:ext>
            </a:extLst>
          </xdr:cNvPr>
          <xdr:cNvPicPr/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83646" y="777340"/>
            <a:ext cx="423118" cy="451398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xmlns="" id="{E2AE06F6-EF4C-4A61-A4F7-6B4748BE6328}"/>
              </a:ext>
            </a:extLst>
          </xdr:cNvPr>
          <xdr:cNvPicPr/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45920" y="775547"/>
            <a:ext cx="423118" cy="461696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xmlns="" id="{FD39FFB4-9B25-4F1B-AAA5-ED0BFD30BE33}"/>
              </a:ext>
            </a:extLst>
          </xdr:cNvPr>
          <xdr:cNvPicPr/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40215" y="778674"/>
            <a:ext cx="423118" cy="46169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abSelected="1" view="pageBreakPreview" zoomScale="95" zoomScaleNormal="75" zoomScaleSheetLayoutView="95" workbookViewId="0">
      <selection activeCell="F22" sqref="F22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8.7109375" customWidth="1"/>
    <col min="12" max="12" width="9.140625" bestFit="1" customWidth="1"/>
    <col min="13" max="13" width="10.85546875" bestFit="1" customWidth="1"/>
    <col min="14" max="14" width="6.140625" bestFit="1" customWidth="1"/>
  </cols>
  <sheetData>
    <row r="1" spans="1:45" s="4" customFormat="1" ht="12" customHeight="1" x14ac:dyDescent="0.2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5.75" x14ac:dyDescent="0.2">
      <c r="A3" s="64" t="s">
        <v>0</v>
      </c>
      <c r="B3" s="64"/>
      <c r="C3" s="64"/>
      <c r="D3" s="64"/>
      <c r="E3" s="64"/>
      <c r="F3" s="64"/>
      <c r="G3" s="64"/>
      <c r="H3" s="64" t="s">
        <v>0</v>
      </c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0" t="s">
        <v>45</v>
      </c>
      <c r="B4" s="60"/>
      <c r="C4" s="60"/>
      <c r="D4" s="60"/>
      <c r="E4" s="60"/>
      <c r="F4" s="60"/>
      <c r="G4" s="60"/>
      <c r="H4" s="60" t="s">
        <v>45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60" t="s">
        <v>32</v>
      </c>
      <c r="B5" s="60"/>
      <c r="C5" s="60"/>
      <c r="D5" s="60"/>
      <c r="E5" s="60"/>
      <c r="F5" s="60"/>
      <c r="G5" s="60"/>
      <c r="H5" s="60" t="s">
        <v>32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  <c r="AJ5" s="7"/>
      <c r="AK5" s="7"/>
    </row>
    <row r="6" spans="1:45" s="4" customFormat="1" ht="14.25" x14ac:dyDescent="0.2">
      <c r="A6" s="61" t="s">
        <v>31</v>
      </c>
      <c r="B6" s="61"/>
      <c r="C6" s="61"/>
      <c r="D6" s="61"/>
      <c r="E6" s="61"/>
      <c r="F6" s="61"/>
      <c r="G6" s="61"/>
      <c r="H6" s="61" t="s">
        <v>31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45" s="4" customFormat="1" ht="14.25" x14ac:dyDescent="0.2">
      <c r="A7" s="62"/>
      <c r="B7" s="63"/>
      <c r="C7" s="63"/>
      <c r="D7" s="62"/>
      <c r="E7" s="63"/>
      <c r="F7" s="63"/>
      <c r="G7" s="62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45" s="4" customFormat="1" ht="14.25" x14ac:dyDescent="0.2">
      <c r="A8" s="59" t="s">
        <v>10</v>
      </c>
      <c r="B8" s="59"/>
      <c r="C8" s="59"/>
      <c r="D8" s="59"/>
      <c r="E8" s="59"/>
      <c r="F8" s="59"/>
      <c r="G8" s="59"/>
      <c r="H8" s="65" t="s">
        <v>22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45" s="4" customFormat="1" ht="14.25" x14ac:dyDescent="0.2">
      <c r="A9" s="10"/>
      <c r="B9" s="49" t="s">
        <v>33</v>
      </c>
      <c r="C9" s="49"/>
      <c r="D9" s="11"/>
      <c r="G9" s="10"/>
      <c r="H9" s="12"/>
      <c r="I9" s="13"/>
      <c r="K9" s="13" t="s">
        <v>15</v>
      </c>
      <c r="M9" s="13" t="s">
        <v>16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4" customFormat="1" ht="14.25" x14ac:dyDescent="0.2">
      <c r="A10" s="10"/>
      <c r="B10" s="50"/>
      <c r="C10" s="50"/>
      <c r="D10" s="11"/>
      <c r="G10" s="10"/>
      <c r="H10" s="12"/>
      <c r="I10" s="51" t="s">
        <v>14</v>
      </c>
      <c r="J10" s="53" t="s">
        <v>15</v>
      </c>
      <c r="K10" s="53"/>
      <c r="L10" s="53" t="s">
        <v>16</v>
      </c>
      <c r="M10" s="53"/>
      <c r="N10" s="54" t="s">
        <v>17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4" customFormat="1" ht="14.25" x14ac:dyDescent="0.2">
      <c r="A11" s="56" t="s">
        <v>24</v>
      </c>
      <c r="B11" s="57" t="s">
        <v>4</v>
      </c>
      <c r="C11" s="57"/>
      <c r="D11" s="57"/>
      <c r="E11" s="57" t="s">
        <v>5</v>
      </c>
      <c r="F11" s="57"/>
      <c r="G11" s="57"/>
      <c r="I11" s="52"/>
      <c r="J11" s="35" t="s">
        <v>28</v>
      </c>
      <c r="K11" s="35" t="s">
        <v>29</v>
      </c>
      <c r="L11" s="35" t="s">
        <v>28</v>
      </c>
      <c r="M11" s="35" t="s">
        <v>29</v>
      </c>
      <c r="N11" s="55"/>
    </row>
    <row r="12" spans="1:45" s="4" customFormat="1" ht="14.25" x14ac:dyDescent="0.2">
      <c r="A12" s="56"/>
      <c r="B12" s="16" t="s">
        <v>13</v>
      </c>
      <c r="C12" s="16" t="s">
        <v>9</v>
      </c>
      <c r="D12" s="17" t="s">
        <v>8</v>
      </c>
      <c r="E12" s="16" t="s">
        <v>13</v>
      </c>
      <c r="F12" s="16" t="s">
        <v>9</v>
      </c>
      <c r="G12" s="17" t="s">
        <v>8</v>
      </c>
      <c r="I12" s="18" t="s">
        <v>18</v>
      </c>
      <c r="J12" s="18">
        <f>COUNTIF(D13:D17,"H")</f>
        <v>2</v>
      </c>
      <c r="K12" s="38">
        <f>J12/$N12</f>
        <v>0.4</v>
      </c>
      <c r="L12" s="18">
        <f>COUNTIF(D13:D17,"M")</f>
        <v>3</v>
      </c>
      <c r="M12" s="38">
        <f>L12/$N12</f>
        <v>0.6</v>
      </c>
      <c r="N12" s="18">
        <f>SUM(J12,L12)</f>
        <v>5</v>
      </c>
    </row>
    <row r="13" spans="1:45" s="4" customFormat="1" ht="14.25" x14ac:dyDescent="0.2">
      <c r="A13" s="19" t="s">
        <v>25</v>
      </c>
      <c r="B13" s="19" t="s">
        <v>2</v>
      </c>
      <c r="C13" s="19" t="s">
        <v>34</v>
      </c>
      <c r="D13" s="20" t="s">
        <v>7</v>
      </c>
      <c r="E13" s="19" t="s">
        <v>2</v>
      </c>
      <c r="F13" s="19" t="s">
        <v>39</v>
      </c>
      <c r="G13" s="20" t="s">
        <v>7</v>
      </c>
      <c r="I13" s="18" t="s">
        <v>19</v>
      </c>
      <c r="J13" s="18">
        <f>COUNTIF(D22,"H")</f>
        <v>0</v>
      </c>
      <c r="K13" s="38">
        <f>J13/$N13</f>
        <v>0</v>
      </c>
      <c r="L13" s="18">
        <f>COUNTIF(D22,"M")</f>
        <v>1</v>
      </c>
      <c r="M13" s="38">
        <f>L13/$N13</f>
        <v>1</v>
      </c>
      <c r="N13" s="18">
        <f>SUM(J13,L13)</f>
        <v>1</v>
      </c>
    </row>
    <row r="14" spans="1:45" s="4" customFormat="1" ht="14.25" x14ac:dyDescent="0.2">
      <c r="A14" s="19" t="s">
        <v>26</v>
      </c>
      <c r="B14" s="19" t="s">
        <v>2</v>
      </c>
      <c r="C14" s="19" t="s">
        <v>35</v>
      </c>
      <c r="D14" s="20" t="s">
        <v>6</v>
      </c>
      <c r="E14" s="19" t="s">
        <v>2</v>
      </c>
      <c r="F14" s="19" t="s">
        <v>40</v>
      </c>
      <c r="G14" s="20" t="s">
        <v>7</v>
      </c>
      <c r="I14" s="15" t="s">
        <v>17</v>
      </c>
      <c r="J14" s="15">
        <f>SUM(J12:J13)</f>
        <v>2</v>
      </c>
      <c r="K14" s="39">
        <f>J14/N14</f>
        <v>0.33333333333333331</v>
      </c>
      <c r="L14" s="15">
        <f t="shared" ref="L14:N14" si="0">SUM(L12:L13)</f>
        <v>4</v>
      </c>
      <c r="M14" s="39">
        <f>L14/N14</f>
        <v>0.66666666666666663</v>
      </c>
      <c r="N14" s="15">
        <f t="shared" si="0"/>
        <v>6</v>
      </c>
    </row>
    <row r="15" spans="1:45" s="4" customFormat="1" ht="14.25" x14ac:dyDescent="0.2">
      <c r="A15" s="19" t="s">
        <v>26</v>
      </c>
      <c r="B15" s="19" t="s">
        <v>3</v>
      </c>
      <c r="C15" s="19" t="s">
        <v>36</v>
      </c>
      <c r="D15" s="20" t="s">
        <v>7</v>
      </c>
      <c r="E15" s="19" t="s">
        <v>3</v>
      </c>
      <c r="F15" s="19" t="s">
        <v>41</v>
      </c>
      <c r="G15" s="20" t="s">
        <v>7</v>
      </c>
      <c r="I15" s="21" t="s">
        <v>20</v>
      </c>
    </row>
    <row r="16" spans="1:45" s="4" customFormat="1" ht="14.25" x14ac:dyDescent="0.2">
      <c r="A16" s="19" t="s">
        <v>26</v>
      </c>
      <c r="B16" s="19" t="s">
        <v>30</v>
      </c>
      <c r="C16" s="19" t="s">
        <v>37</v>
      </c>
      <c r="D16" s="20" t="s">
        <v>6</v>
      </c>
      <c r="E16" s="19" t="s">
        <v>30</v>
      </c>
      <c r="F16" s="19" t="s">
        <v>42</v>
      </c>
      <c r="G16" s="20" t="s">
        <v>6</v>
      </c>
    </row>
    <row r="17" spans="1:19" s="4" customFormat="1" ht="14.25" x14ac:dyDescent="0.2">
      <c r="A17" s="19" t="s">
        <v>27</v>
      </c>
      <c r="B17" s="19" t="s">
        <v>2</v>
      </c>
      <c r="C17" s="19" t="s">
        <v>38</v>
      </c>
      <c r="D17" s="20" t="s">
        <v>7</v>
      </c>
      <c r="E17" s="19" t="s">
        <v>2</v>
      </c>
      <c r="F17" s="19" t="s">
        <v>43</v>
      </c>
      <c r="G17" s="20" t="s">
        <v>7</v>
      </c>
    </row>
    <row r="18" spans="1:19" s="4" customFormat="1" ht="14.25" x14ac:dyDescent="0.2">
      <c r="A18" s="22"/>
      <c r="B18" s="22"/>
      <c r="C18" s="22"/>
      <c r="D18" s="23"/>
      <c r="E18" s="22"/>
      <c r="F18" s="22"/>
      <c r="G18" s="23"/>
    </row>
    <row r="19" spans="1:19" s="4" customFormat="1" x14ac:dyDescent="0.2">
      <c r="A19" s="45" t="s">
        <v>11</v>
      </c>
      <c r="B19" s="45"/>
      <c r="C19" s="45"/>
      <c r="D19" s="45"/>
      <c r="E19" s="45"/>
      <c r="F19" s="45"/>
      <c r="G19" s="45"/>
      <c r="H19" s="46" t="s">
        <v>23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1:19" s="4" customFormat="1" ht="14.25" x14ac:dyDescent="0.2">
      <c r="A20" s="22"/>
      <c r="B20" s="22"/>
      <c r="C20" s="22"/>
      <c r="D20" s="23"/>
      <c r="E20" s="22"/>
      <c r="F20" s="22"/>
      <c r="G20" s="23"/>
    </row>
    <row r="21" spans="1:19" s="4" customFormat="1" ht="14.25" x14ac:dyDescent="0.2">
      <c r="A21" s="33" t="s">
        <v>24</v>
      </c>
      <c r="B21" s="33" t="s">
        <v>12</v>
      </c>
      <c r="C21" s="16" t="s">
        <v>9</v>
      </c>
      <c r="D21" s="34" t="s">
        <v>8</v>
      </c>
      <c r="E21" s="22"/>
      <c r="F21" s="22"/>
      <c r="G21" s="23"/>
      <c r="I21" s="47" t="s">
        <v>21</v>
      </c>
      <c r="J21" s="48"/>
      <c r="K21" s="36" t="s">
        <v>17</v>
      </c>
      <c r="L21" s="42" t="s">
        <v>29</v>
      </c>
      <c r="M21" s="24"/>
    </row>
    <row r="22" spans="1:19" s="4" customFormat="1" ht="14.25" x14ac:dyDescent="0.2">
      <c r="A22" s="19" t="s">
        <v>26</v>
      </c>
      <c r="B22" s="19" t="s">
        <v>1</v>
      </c>
      <c r="C22" s="19" t="s">
        <v>44</v>
      </c>
      <c r="D22" s="20" t="s">
        <v>7</v>
      </c>
      <c r="E22" s="22"/>
      <c r="F22" s="22"/>
      <c r="G22" s="23"/>
      <c r="I22" s="25" t="s">
        <v>2</v>
      </c>
      <c r="J22" s="26"/>
      <c r="K22" s="37">
        <f xml:space="preserve"> COUNTIF($B$13:$B$17,I22)+COUNTIF($B$22,I22)</f>
        <v>3</v>
      </c>
      <c r="L22" s="40">
        <f>K22/$K$26</f>
        <v>0.5</v>
      </c>
      <c r="M22" s="27"/>
    </row>
    <row r="23" spans="1:19" s="4" customFormat="1" ht="14.25" x14ac:dyDescent="0.2">
      <c r="A23" s="8"/>
      <c r="B23" s="8"/>
      <c r="C23" s="8"/>
      <c r="D23" s="28"/>
      <c r="E23" s="8"/>
      <c r="F23" s="8"/>
      <c r="G23" s="28"/>
      <c r="I23" s="25" t="s">
        <v>3</v>
      </c>
      <c r="J23" s="26"/>
      <c r="K23" s="37">
        <f xml:space="preserve"> COUNTIF($B$13:$B$17,I23)+COUNTIF($B$22,I23)</f>
        <v>1</v>
      </c>
      <c r="L23" s="40">
        <f t="shared" ref="L23:L25" si="1">K23/$K$26</f>
        <v>0.16666666666666666</v>
      </c>
      <c r="M23" s="27"/>
    </row>
    <row r="24" spans="1:19" s="4" customFormat="1" ht="14.25" x14ac:dyDescent="0.2">
      <c r="A24" s="9"/>
      <c r="B24" s="9"/>
      <c r="C24" s="9"/>
      <c r="D24" s="9"/>
      <c r="E24" s="9"/>
      <c r="F24" s="9"/>
      <c r="G24" s="9"/>
      <c r="I24" s="25" t="s">
        <v>30</v>
      </c>
      <c r="J24" s="26"/>
      <c r="K24" s="37">
        <f t="shared" ref="K24:K25" si="2" xml:space="preserve"> COUNTIF($B$13:$B$17,I24)+COUNTIF($B$22,I24)</f>
        <v>1</v>
      </c>
      <c r="L24" s="40">
        <f t="shared" si="1"/>
        <v>0.16666666666666666</v>
      </c>
      <c r="M24" s="27"/>
    </row>
    <row r="25" spans="1:19" s="4" customFormat="1" ht="14.25" x14ac:dyDescent="0.2">
      <c r="A25" s="8"/>
      <c r="B25" s="8"/>
      <c r="C25" s="8"/>
      <c r="D25" s="28"/>
      <c r="E25" s="8"/>
      <c r="F25" s="8"/>
      <c r="G25" s="28"/>
      <c r="I25" s="25" t="s">
        <v>1</v>
      </c>
      <c r="J25" s="26"/>
      <c r="K25" s="37">
        <f t="shared" si="2"/>
        <v>1</v>
      </c>
      <c r="L25" s="40">
        <f t="shared" si="1"/>
        <v>0.16666666666666666</v>
      </c>
      <c r="M25" s="27"/>
    </row>
    <row r="26" spans="1:19" s="4" customFormat="1" x14ac:dyDescent="0.25">
      <c r="A26" s="10"/>
      <c r="D26" s="11"/>
      <c r="E26" s="8"/>
      <c r="F26" s="8"/>
      <c r="G26" s="28"/>
      <c r="I26" s="43" t="s">
        <v>17</v>
      </c>
      <c r="J26" s="44"/>
      <c r="K26" s="29">
        <f>SUM(K22:K25)</f>
        <v>6</v>
      </c>
      <c r="L26" s="41">
        <f>K26/K26</f>
        <v>1</v>
      </c>
      <c r="M26" s="30"/>
    </row>
    <row r="27" spans="1:19" s="4" customFormat="1" ht="14.25" x14ac:dyDescent="0.2">
      <c r="A27" s="10"/>
      <c r="D27" s="11"/>
      <c r="E27" s="8"/>
      <c r="F27" s="8"/>
      <c r="G27" s="28"/>
      <c r="I27" s="21" t="s">
        <v>20</v>
      </c>
    </row>
    <row r="28" spans="1:19" s="4" customFormat="1" ht="14.25" x14ac:dyDescent="0.2">
      <c r="A28" s="8"/>
      <c r="B28" s="8"/>
      <c r="C28" s="8"/>
      <c r="D28" s="28"/>
      <c r="E28" s="8"/>
      <c r="F28" s="8"/>
      <c r="G28" s="28"/>
    </row>
    <row r="29" spans="1:19" s="4" customFormat="1" ht="14.25" x14ac:dyDescent="0.2">
      <c r="A29" s="8"/>
      <c r="B29" s="8"/>
      <c r="C29" s="8"/>
      <c r="D29" s="28"/>
      <c r="E29" s="8"/>
      <c r="F29" s="8"/>
      <c r="G29" s="28"/>
    </row>
    <row r="30" spans="1:19" s="4" customFormat="1" ht="14.25" x14ac:dyDescent="0.2">
      <c r="A30" s="8"/>
      <c r="B30" s="8"/>
      <c r="C30" s="8"/>
      <c r="D30" s="28"/>
      <c r="E30" s="8"/>
      <c r="F30" s="8"/>
      <c r="G30" s="28"/>
    </row>
    <row r="31" spans="1:19" s="4" customFormat="1" ht="14.25" x14ac:dyDescent="0.2">
      <c r="A31" s="8"/>
      <c r="B31" s="8"/>
      <c r="C31" s="8"/>
      <c r="D31" s="28"/>
      <c r="E31" s="8"/>
      <c r="F31" s="8"/>
      <c r="G31" s="28"/>
    </row>
    <row r="32" spans="1:19" s="4" customFormat="1" ht="14.25" x14ac:dyDescent="0.2">
      <c r="A32" s="31"/>
      <c r="B32" s="31"/>
      <c r="C32" s="31"/>
      <c r="D32" s="28"/>
      <c r="E32" s="31"/>
      <c r="F32" s="31"/>
      <c r="G32" s="32"/>
    </row>
    <row r="33" spans="1:7" s="4" customFormat="1" ht="14.25" x14ac:dyDescent="0.2">
      <c r="A33" s="31"/>
      <c r="B33" s="31"/>
      <c r="C33" s="31"/>
      <c r="D33" s="28"/>
      <c r="E33" s="31"/>
      <c r="F33" s="31"/>
      <c r="G33" s="32"/>
    </row>
    <row r="34" spans="1:7" s="4" customFormat="1" ht="14.25" x14ac:dyDescent="0.2">
      <c r="A34" s="10"/>
      <c r="D34" s="11"/>
      <c r="G34" s="10"/>
    </row>
    <row r="35" spans="1:7" s="4" customFormat="1" ht="14.25" x14ac:dyDescent="0.2">
      <c r="A35" s="10"/>
      <c r="D35" s="11"/>
      <c r="G35" s="10"/>
    </row>
    <row r="36" spans="1:7" s="4" customFormat="1" ht="14.25" x14ac:dyDescent="0.2">
      <c r="A36" s="10"/>
      <c r="D36" s="11"/>
      <c r="G36" s="10"/>
    </row>
    <row r="37" spans="1:7" ht="15" customHeight="1" x14ac:dyDescent="0.25"/>
    <row r="38" spans="1:7" ht="22.5" customHeight="1" x14ac:dyDescent="0.25"/>
  </sheetData>
  <mergeCells count="25">
    <mergeCell ref="H5:S5"/>
    <mergeCell ref="A5:G5"/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MAMANTEL</vt:lpstr>
      <vt:lpstr>MAMANTEL!Área_de_impresión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HP</cp:lastModifiedBy>
  <cp:lastPrinted>2022-01-21T20:22:26Z</cp:lastPrinted>
  <dcterms:created xsi:type="dcterms:W3CDTF">2018-10-12T15:43:08Z</dcterms:created>
  <dcterms:modified xsi:type="dcterms:W3CDTF">2022-02-03T20:44:43Z</dcterms:modified>
</cp:coreProperties>
</file>